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dechian\Desktop\ETVA\"/>
    </mc:Choice>
  </mc:AlternateContent>
  <bookViews>
    <workbookView xWindow="0" yWindow="0" windowWidth="24000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8" i="1" l="1"/>
  <c r="G86" i="1"/>
  <c r="G85" i="1"/>
  <c r="G84" i="1"/>
  <c r="G83" i="1"/>
  <c r="G81" i="1"/>
  <c r="G79" i="1"/>
  <c r="G78" i="1"/>
  <c r="G77" i="1"/>
  <c r="G74" i="1" s="1"/>
  <c r="G76" i="1"/>
  <c r="G75" i="1"/>
  <c r="G71" i="1"/>
  <c r="G68" i="1" s="1"/>
  <c r="G70" i="1"/>
  <c r="G69" i="1"/>
  <c r="G66" i="1"/>
  <c r="G65" i="1"/>
  <c r="G64" i="1"/>
  <c r="G63" i="1"/>
  <c r="G62" i="1"/>
  <c r="G61" i="1"/>
  <c r="G60" i="1"/>
  <c r="G59" i="1"/>
  <c r="G58" i="1"/>
  <c r="G57" i="1" s="1"/>
  <c r="G53" i="1"/>
  <c r="G49" i="1"/>
  <c r="G48" i="1"/>
  <c r="G47" i="1"/>
  <c r="G46" i="1"/>
  <c r="G45" i="1"/>
  <c r="G42" i="1" s="1"/>
  <c r="G44" i="1"/>
  <c r="G43" i="1"/>
  <c r="G40" i="1"/>
  <c r="G39" i="1"/>
  <c r="G38" i="1"/>
  <c r="G37" i="1"/>
  <c r="G36" i="1"/>
  <c r="C32" i="1"/>
  <c r="G32" i="1" s="1"/>
  <c r="G31" i="1"/>
  <c r="G30" i="1"/>
  <c r="G29" i="1"/>
  <c r="G28" i="1"/>
  <c r="G27" i="1"/>
  <c r="G26" i="1"/>
  <c r="G23" i="1"/>
  <c r="G22" i="1"/>
  <c r="G20" i="1" s="1"/>
  <c r="G21" i="1"/>
  <c r="G16" i="1"/>
  <c r="G12" i="1" s="1"/>
  <c r="G15" i="1"/>
  <c r="G14" i="1"/>
  <c r="G10" i="1"/>
  <c r="G7" i="1" s="1"/>
  <c r="G9" i="1"/>
  <c r="G8" i="1"/>
  <c r="G34" i="1" l="1"/>
  <c r="G55" i="1"/>
  <c r="G25" i="1"/>
  <c r="G18" i="1" s="1"/>
  <c r="G90" i="1" s="1"/>
  <c r="G94" i="1" l="1"/>
  <c r="G95" i="1" s="1"/>
  <c r="G92" i="1"/>
</calcChain>
</file>

<file path=xl/comments1.xml><?xml version="1.0" encoding="utf-8"?>
<comments xmlns="http://schemas.openxmlformats.org/spreadsheetml/2006/main">
  <authors>
    <author>dadechian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dadechian:</t>
        </r>
        <r>
          <rPr>
            <sz val="9"/>
            <color indexed="81"/>
            <rFont val="Tahoma"/>
            <family val="2"/>
          </rPr>
          <t xml:space="preserve">
Demander le montant de l'édition passée</t>
        </r>
      </text>
    </comment>
  </commentList>
</comments>
</file>

<file path=xl/sharedStrings.xml><?xml version="1.0" encoding="utf-8"?>
<sst xmlns="http://schemas.openxmlformats.org/spreadsheetml/2006/main" count="122" uniqueCount="81">
  <si>
    <t>Enquête ANPE sur la vie active</t>
  </si>
  <si>
    <t>DESCRIPTION</t>
  </si>
  <si>
    <t>Quantité</t>
  </si>
  <si>
    <t>Unité</t>
  </si>
  <si>
    <t>Cout unitaire</t>
  </si>
  <si>
    <t>Montant</t>
  </si>
  <si>
    <t xml:space="preserve">I- PERSONNEL PERMANENT </t>
  </si>
  <si>
    <t>Coordination technique (INSAE-ANPE)</t>
  </si>
  <si>
    <t>m</t>
  </si>
  <si>
    <t>Coordination administrative et comptable</t>
  </si>
  <si>
    <t>Incitation des cadres</t>
  </si>
  <si>
    <t>II- COMMUNICATION ET SENSIBILISATION</t>
  </si>
  <si>
    <t>Sensibilisation ( Crieurs publics )</t>
  </si>
  <si>
    <t>Utilisation des guides</t>
  </si>
  <si>
    <t>Communication téléphonique des superviseurs et agents de terrain</t>
  </si>
  <si>
    <t>III- FORMATION PERSONNEL DE TERRAIN</t>
  </si>
  <si>
    <t>3.1. Formation enquête pilote</t>
  </si>
  <si>
    <t xml:space="preserve">Enquêteurs </t>
  </si>
  <si>
    <t>jours</t>
  </si>
  <si>
    <t>Contrôleurs</t>
  </si>
  <si>
    <t>Formateurs</t>
  </si>
  <si>
    <t>3.2. Formation Enquête Principale</t>
  </si>
  <si>
    <t>Enquêteurs</t>
  </si>
  <si>
    <t>j</t>
  </si>
  <si>
    <t xml:space="preserve">Formateurs </t>
  </si>
  <si>
    <t>Secrétariat et personnel d’appui de l’atelier de formation</t>
  </si>
  <si>
    <t>Supervision technique de l’atelier de formation</t>
  </si>
  <si>
    <t>Location de salle pour la formation</t>
  </si>
  <si>
    <t>Fournitures formation (Forfait)</t>
  </si>
  <si>
    <t>IV- SALAIRES PERSONNEL DE TERRAIN</t>
  </si>
  <si>
    <t xml:space="preserve">4.1. Enquête pilote </t>
  </si>
  <si>
    <t>Supervision enquête pilote</t>
  </si>
  <si>
    <t xml:space="preserve">Chaufffeurs supervision </t>
  </si>
  <si>
    <t>4.2. Enquête principale</t>
  </si>
  <si>
    <t>Salaire des agents enquêteurs</t>
  </si>
  <si>
    <t>Primes de rendement agents enquêteurs</t>
  </si>
  <si>
    <t>Salaires des contrôleurs</t>
  </si>
  <si>
    <t>Primes de rendement des contrôleurs</t>
  </si>
  <si>
    <t>Dotation pour frais de déplacement dans la zone de travail (enquêteurs)</t>
  </si>
  <si>
    <t>Déplacement des contrôleurs  dans la zone de travail</t>
  </si>
  <si>
    <t>Frais de transport (aller-retour) des enquêteurs du NORD de Cotonou vers leur zone de travail</t>
  </si>
  <si>
    <t>tour</t>
  </si>
  <si>
    <t>Frais de transport (aller-retour) des enquêteurs du SUD et du CENTRE de Cotonou vers leur zone de travail</t>
  </si>
  <si>
    <t>V- SUPERVISION ET ASSURANCE QUALITE</t>
  </si>
  <si>
    <t>5.1. SUPERVISION</t>
  </si>
  <si>
    <t>Supervision Technique</t>
  </si>
  <si>
    <t>Chauffeurs (supervision)</t>
  </si>
  <si>
    <t>Supervision Coordination</t>
  </si>
  <si>
    <t>Chauffeurs (Coordination)</t>
  </si>
  <si>
    <t>Mission de Paie des enquêteurs sur le terrain</t>
  </si>
  <si>
    <t>Chauffeurs (mission paie)</t>
  </si>
  <si>
    <t>Carburant supervision Coordination trois (3) axes  de supervision pour la coordination</t>
  </si>
  <si>
    <t>Carburant mission de paie</t>
  </si>
  <si>
    <t>J</t>
  </si>
  <si>
    <t>Carburant supervision technique Supervision pour 6 zones de supervisions (6 véhicules)</t>
  </si>
  <si>
    <t xml:space="preserve"> 5.2. LOCATION ET ENTRETIEN DE VEHICULES</t>
  </si>
  <si>
    <t>Location 12 véhicules pour Supervieurs et mission de paie</t>
  </si>
  <si>
    <t>Caisse menues dépenses pour les 12 véhicules</t>
  </si>
  <si>
    <t>sup.</t>
  </si>
  <si>
    <t xml:space="preserve">Entretien et réparation des  3 véhicules de coordination  et caisse de menues dépenses </t>
  </si>
  <si>
    <t>VI- IMPRESSIONS DE QUESTIONNAIRES ET DOCUMENTS TECHNIQUES</t>
  </si>
  <si>
    <t>Photocopie des questionnaires pour l'enquête pilote</t>
  </si>
  <si>
    <t>Exple</t>
  </si>
  <si>
    <t>Questionnaire jeune (enquête principale)</t>
  </si>
  <si>
    <t>Questionnaire employeur (enquête principale)</t>
  </si>
  <si>
    <t>Manuel d'instruction des Enquêtrices/Enquêteurs</t>
  </si>
  <si>
    <t>Manuel d'instruction des contrôleur(ses)</t>
  </si>
  <si>
    <t>Fournitures pour le traitement et l'analyse des données</t>
  </si>
  <si>
    <t>forfait</t>
  </si>
  <si>
    <t>Tirage des cartes de zones de dénombrement</t>
  </si>
  <si>
    <t>ZD</t>
  </si>
  <si>
    <t>VII- GESTION DE l'APPLICATION CAPI</t>
  </si>
  <si>
    <t>Maintenance et installation de l'application CAPI</t>
  </si>
  <si>
    <t>Développement de l'application CAPI</t>
  </si>
  <si>
    <t>Amortissement et usure des tablettes</t>
  </si>
  <si>
    <t>VIII. APUREMENT, TABULATION ET REDACTION DU RAPPORT DE L'ETUDE</t>
  </si>
  <si>
    <t>TOTAL PARTIEL</t>
  </si>
  <si>
    <t xml:space="preserve">FRAIS INSTITUTIONNELS (10%) </t>
  </si>
  <si>
    <t>TOTAL BUDGET SWTS (FCFA)</t>
  </si>
  <si>
    <t>TOTAL BUDGET SWTS (USD)</t>
  </si>
  <si>
    <t>BUDGET ENQUETE SWTS1-BENIN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</si>
</sst>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2" fillId="0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wrapText="1"/>
    </xf>
    <xf numFmtId="0" fontId="2" fillId="0" borderId="1" xfId="1" applyFont="1" applyFill="1" applyBorder="1" applyAlignment="1" applyProtection="1">
      <alignment vertical="center" wrapText="1"/>
    </xf>
    <xf numFmtId="0" fontId="2" fillId="0" borderId="1" xfId="1" applyFont="1" applyFill="1" applyBorder="1" applyAlignment="1" applyProtection="1">
      <alignment horizontal="center" vertical="center"/>
    </xf>
    <xf numFmtId="3" fontId="2" fillId="0" borderId="1" xfId="1" applyNumberFormat="1" applyFont="1" applyFill="1" applyBorder="1" applyAlignment="1" applyProtection="1">
      <alignment horizontal="center" vertical="center" wrapText="1"/>
    </xf>
    <xf numFmtId="3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>
      <alignment wrapText="1"/>
    </xf>
    <xf numFmtId="0" fontId="3" fillId="0" borderId="1" xfId="1" applyFont="1" applyFill="1" applyBorder="1"/>
    <xf numFmtId="3" fontId="3" fillId="0" borderId="1" xfId="1" applyNumberFormat="1" applyFont="1" applyFill="1" applyBorder="1"/>
    <xf numFmtId="0" fontId="2" fillId="0" borderId="1" xfId="1" applyFont="1" applyFill="1" applyBorder="1" applyAlignment="1">
      <alignment horizontal="left" vertical="top" wrapText="1"/>
    </xf>
    <xf numFmtId="3" fontId="2" fillId="0" borderId="1" xfId="1" applyNumberFormat="1" applyFont="1" applyFill="1" applyBorder="1"/>
    <xf numFmtId="0" fontId="3" fillId="0" borderId="1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right" vertical="top"/>
    </xf>
    <xf numFmtId="3" fontId="3" fillId="0" borderId="1" xfId="1" applyNumberFormat="1" applyFont="1" applyFill="1" applyBorder="1" applyAlignment="1">
      <alignment horizontal="right" vertical="top"/>
    </xf>
    <xf numFmtId="3" fontId="2" fillId="0" borderId="1" xfId="1" applyNumberFormat="1" applyFont="1" applyFill="1" applyBorder="1" applyAlignment="1">
      <alignment horizontal="right" vertical="top"/>
    </xf>
    <xf numFmtId="1" fontId="3" fillId="0" borderId="1" xfId="1" applyNumberFormat="1" applyFont="1" applyFill="1" applyBorder="1" applyAlignment="1">
      <alignment horizontal="right" vertical="top"/>
    </xf>
    <xf numFmtId="0" fontId="2" fillId="0" borderId="1" xfId="1" applyFont="1" applyFill="1" applyBorder="1"/>
    <xf numFmtId="0" fontId="2" fillId="0" borderId="1" xfId="1" applyFont="1" applyFill="1" applyBorder="1" applyAlignment="1">
      <alignment horizontal="right" vertical="top"/>
    </xf>
    <xf numFmtId="3" fontId="3" fillId="0" borderId="1" xfId="1" applyNumberFormat="1" applyFont="1" applyFill="1" applyBorder="1" applyAlignment="1">
      <alignment horizontal="left" vertical="top" wrapText="1"/>
    </xf>
    <xf numFmtId="1" fontId="3" fillId="0" borderId="1" xfId="1" applyNumberFormat="1" applyFont="1" applyFill="1" applyBorder="1"/>
    <xf numFmtId="0" fontId="3" fillId="0" borderId="1" xfId="1" applyFont="1" applyFill="1" applyBorder="1" applyAlignment="1">
      <alignment horizontal="left" vertical="top"/>
    </xf>
    <xf numFmtId="3" fontId="2" fillId="0" borderId="1" xfId="1" applyNumberFormat="1" applyFont="1" applyFill="1" applyBorder="1" applyAlignment="1">
      <alignment horizontal="left" vertical="top" wrapText="1"/>
    </xf>
    <xf numFmtId="0" fontId="0" fillId="0" borderId="0" xfId="0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G95"/>
  <sheetViews>
    <sheetView tabSelected="1" workbookViewId="0">
      <selection activeCell="K2" sqref="K2"/>
    </sheetView>
  </sheetViews>
  <sheetFormatPr baseColWidth="10" defaultRowHeight="15" x14ac:dyDescent="0.25"/>
  <cols>
    <col min="1" max="1" width="11.42578125" style="25"/>
    <col min="2" max="2" width="29.7109375" style="25" customWidth="1"/>
    <col min="3" max="16384" width="11.42578125" style="25"/>
  </cols>
  <sheetData>
    <row r="2" spans="2:7" x14ac:dyDescent="0.25">
      <c r="B2" s="1" t="s">
        <v>0</v>
      </c>
      <c r="C2" s="2"/>
      <c r="D2" s="2"/>
      <c r="E2" s="2"/>
      <c r="F2" s="2"/>
      <c r="G2" s="2"/>
    </row>
    <row r="3" spans="2:7" x14ac:dyDescent="0.25">
      <c r="B3" s="3"/>
      <c r="C3" s="3"/>
      <c r="D3" s="3"/>
      <c r="E3" s="3"/>
      <c r="F3" s="3"/>
      <c r="G3" s="3"/>
    </row>
    <row r="4" spans="2:7" x14ac:dyDescent="0.25">
      <c r="B4" s="4"/>
      <c r="C4" s="3" t="s">
        <v>80</v>
      </c>
      <c r="D4" s="3"/>
      <c r="E4" s="3"/>
      <c r="F4" s="3"/>
      <c r="G4" s="3"/>
    </row>
    <row r="5" spans="2:7" x14ac:dyDescent="0.25">
      <c r="B5" s="5" t="s">
        <v>1</v>
      </c>
      <c r="C5" s="6" t="s">
        <v>2</v>
      </c>
      <c r="D5" s="6" t="s">
        <v>3</v>
      </c>
      <c r="E5" s="6"/>
      <c r="F5" s="7" t="s">
        <v>4</v>
      </c>
      <c r="G5" s="8" t="s">
        <v>5</v>
      </c>
    </row>
    <row r="6" spans="2:7" x14ac:dyDescent="0.25">
      <c r="B6" s="9"/>
      <c r="C6" s="10"/>
      <c r="D6" s="10"/>
      <c r="E6" s="10"/>
      <c r="F6" s="11"/>
      <c r="G6" s="11"/>
    </row>
    <row r="7" spans="2:7" x14ac:dyDescent="0.25">
      <c r="B7" s="12" t="s">
        <v>6</v>
      </c>
      <c r="C7" s="10"/>
      <c r="D7" s="10"/>
      <c r="E7" s="10"/>
      <c r="F7" s="11"/>
      <c r="G7" s="13">
        <f>SUM(G8:G10)</f>
        <v>1200000</v>
      </c>
    </row>
    <row r="8" spans="2:7" ht="24" x14ac:dyDescent="0.25">
      <c r="B8" s="14" t="s">
        <v>7</v>
      </c>
      <c r="C8" s="10">
        <v>4</v>
      </c>
      <c r="D8" s="10">
        <v>1</v>
      </c>
      <c r="E8" s="10" t="s">
        <v>8</v>
      </c>
      <c r="F8" s="11">
        <v>100000</v>
      </c>
      <c r="G8" s="11">
        <f>C8*D8*F8</f>
        <v>400000</v>
      </c>
    </row>
    <row r="9" spans="2:7" ht="24" x14ac:dyDescent="0.25">
      <c r="B9" s="14" t="s">
        <v>9</v>
      </c>
      <c r="C9" s="10">
        <v>3</v>
      </c>
      <c r="D9" s="10">
        <v>1</v>
      </c>
      <c r="E9" s="10" t="s">
        <v>8</v>
      </c>
      <c r="F9" s="11">
        <v>100000</v>
      </c>
      <c r="G9" s="11">
        <f>C9*D9*F9</f>
        <v>300000</v>
      </c>
    </row>
    <row r="10" spans="2:7" x14ac:dyDescent="0.25">
      <c r="B10" s="14" t="s">
        <v>10</v>
      </c>
      <c r="C10" s="10">
        <v>10</v>
      </c>
      <c r="D10" s="10">
        <v>1</v>
      </c>
      <c r="E10" s="10" t="s">
        <v>8</v>
      </c>
      <c r="F10" s="11">
        <v>50000</v>
      </c>
      <c r="G10" s="11">
        <f>C10*D10*F10</f>
        <v>500000</v>
      </c>
    </row>
    <row r="11" spans="2:7" x14ac:dyDescent="0.25">
      <c r="B11" s="14"/>
      <c r="C11" s="10"/>
      <c r="D11" s="10"/>
      <c r="E11" s="10"/>
      <c r="F11" s="11"/>
      <c r="G11" s="11"/>
    </row>
    <row r="12" spans="2:7" ht="24" x14ac:dyDescent="0.25">
      <c r="B12" s="12" t="s">
        <v>11</v>
      </c>
      <c r="C12" s="15"/>
      <c r="D12" s="15"/>
      <c r="E12" s="15"/>
      <c r="F12" s="16"/>
      <c r="G12" s="13">
        <f>SUM(G13:G17)</f>
        <v>3500000</v>
      </c>
    </row>
    <row r="13" spans="2:7" x14ac:dyDescent="0.25">
      <c r="B13" s="12"/>
      <c r="C13" s="15"/>
      <c r="D13" s="15"/>
      <c r="E13" s="15"/>
      <c r="F13" s="16"/>
      <c r="G13" s="17"/>
    </row>
    <row r="14" spans="2:7" x14ac:dyDescent="0.25">
      <c r="B14" s="14" t="s">
        <v>12</v>
      </c>
      <c r="C14" s="15">
        <v>200</v>
      </c>
      <c r="D14" s="15"/>
      <c r="E14" s="15"/>
      <c r="F14" s="16">
        <v>5000</v>
      </c>
      <c r="G14" s="16">
        <f>C14*F14</f>
        <v>1000000</v>
      </c>
    </row>
    <row r="15" spans="2:7" x14ac:dyDescent="0.25">
      <c r="B15" s="14" t="s">
        <v>13</v>
      </c>
      <c r="C15" s="15">
        <v>200</v>
      </c>
      <c r="D15" s="15"/>
      <c r="E15" s="15"/>
      <c r="F15" s="16">
        <v>5000</v>
      </c>
      <c r="G15" s="16">
        <f>C15*F15</f>
        <v>1000000</v>
      </c>
    </row>
    <row r="16" spans="2:7" ht="24" x14ac:dyDescent="0.25">
      <c r="B16" s="14" t="s">
        <v>14</v>
      </c>
      <c r="C16" s="18">
        <v>150</v>
      </c>
      <c r="D16" s="15">
        <v>1</v>
      </c>
      <c r="E16" s="15" t="s">
        <v>8</v>
      </c>
      <c r="F16" s="10">
        <v>10000</v>
      </c>
      <c r="G16" s="16">
        <f>C16*D16*F16</f>
        <v>1500000</v>
      </c>
    </row>
    <row r="17" spans="2:7" x14ac:dyDescent="0.25">
      <c r="B17" s="14"/>
      <c r="C17" s="18"/>
      <c r="D17" s="15"/>
      <c r="E17" s="15"/>
      <c r="F17" s="10"/>
      <c r="G17" s="16"/>
    </row>
    <row r="18" spans="2:7" ht="24" x14ac:dyDescent="0.25">
      <c r="B18" s="12" t="s">
        <v>15</v>
      </c>
      <c r="C18" s="15"/>
      <c r="D18" s="15"/>
      <c r="E18" s="15"/>
      <c r="F18" s="15"/>
      <c r="G18" s="13">
        <f>G20+G25</f>
        <v>3662500</v>
      </c>
    </row>
    <row r="19" spans="2:7" x14ac:dyDescent="0.25">
      <c r="B19" s="12"/>
      <c r="C19" s="15"/>
      <c r="D19" s="15"/>
      <c r="E19" s="15"/>
      <c r="F19" s="15"/>
      <c r="G19" s="19"/>
    </row>
    <row r="20" spans="2:7" x14ac:dyDescent="0.25">
      <c r="B20" s="12" t="s">
        <v>16</v>
      </c>
      <c r="C20" s="20"/>
      <c r="D20" s="20"/>
      <c r="E20" s="20"/>
      <c r="F20" s="20"/>
      <c r="G20" s="13">
        <f>SUM(G21:G23)</f>
        <v>700000</v>
      </c>
    </row>
    <row r="21" spans="2:7" x14ac:dyDescent="0.25">
      <c r="B21" s="14" t="s">
        <v>17</v>
      </c>
      <c r="C21" s="15">
        <v>12</v>
      </c>
      <c r="D21" s="15">
        <v>5</v>
      </c>
      <c r="E21" s="15" t="s">
        <v>18</v>
      </c>
      <c r="F21" s="16">
        <v>5000</v>
      </c>
      <c r="G21" s="11">
        <f>C21*D21*F21</f>
        <v>300000</v>
      </c>
    </row>
    <row r="22" spans="2:7" x14ac:dyDescent="0.25">
      <c r="B22" s="14" t="s">
        <v>19</v>
      </c>
      <c r="C22" s="15">
        <v>4</v>
      </c>
      <c r="D22" s="15">
        <v>5</v>
      </c>
      <c r="E22" s="15" t="s">
        <v>18</v>
      </c>
      <c r="F22" s="16">
        <v>5000</v>
      </c>
      <c r="G22" s="11">
        <f>C22*D22*F22</f>
        <v>100000</v>
      </c>
    </row>
    <row r="23" spans="2:7" x14ac:dyDescent="0.25">
      <c r="B23" s="14" t="s">
        <v>20</v>
      </c>
      <c r="C23" s="15">
        <v>4</v>
      </c>
      <c r="D23" s="15">
        <v>5</v>
      </c>
      <c r="E23" s="15" t="s">
        <v>18</v>
      </c>
      <c r="F23" s="16">
        <v>15000</v>
      </c>
      <c r="G23" s="11">
        <f>C23*D23*F23</f>
        <v>300000</v>
      </c>
    </row>
    <row r="24" spans="2:7" x14ac:dyDescent="0.25">
      <c r="B24" s="14"/>
      <c r="C24" s="15"/>
      <c r="D24" s="15"/>
      <c r="E24" s="15"/>
      <c r="F24" s="16"/>
      <c r="G24" s="11"/>
    </row>
    <row r="25" spans="2:7" x14ac:dyDescent="0.25">
      <c r="B25" s="12" t="s">
        <v>21</v>
      </c>
      <c r="C25" s="15"/>
      <c r="D25" s="15"/>
      <c r="E25" s="15"/>
      <c r="F25" s="16"/>
      <c r="G25" s="13">
        <f>SUM(G26:G32)</f>
        <v>2962500</v>
      </c>
    </row>
    <row r="26" spans="2:7" x14ac:dyDescent="0.25">
      <c r="B26" s="14" t="s">
        <v>22</v>
      </c>
      <c r="C26" s="18">
        <v>44</v>
      </c>
      <c r="D26" s="15">
        <v>5</v>
      </c>
      <c r="E26" s="15" t="s">
        <v>23</v>
      </c>
      <c r="F26" s="16">
        <v>5000</v>
      </c>
      <c r="G26" s="16">
        <f t="shared" ref="G26:G32" si="0">C26*D26*F26</f>
        <v>1100000</v>
      </c>
    </row>
    <row r="27" spans="2:7" x14ac:dyDescent="0.25">
      <c r="B27" s="14" t="s">
        <v>19</v>
      </c>
      <c r="C27" s="18">
        <v>11</v>
      </c>
      <c r="D27" s="15">
        <v>5</v>
      </c>
      <c r="E27" s="15" t="s">
        <v>23</v>
      </c>
      <c r="F27" s="16">
        <v>5000</v>
      </c>
      <c r="G27" s="16">
        <f t="shared" si="0"/>
        <v>275000</v>
      </c>
    </row>
    <row r="28" spans="2:7" x14ac:dyDescent="0.25">
      <c r="B28" s="14" t="s">
        <v>24</v>
      </c>
      <c r="C28" s="15">
        <v>4</v>
      </c>
      <c r="D28" s="15">
        <v>5</v>
      </c>
      <c r="E28" s="15" t="s">
        <v>23</v>
      </c>
      <c r="F28" s="16">
        <v>15000</v>
      </c>
      <c r="G28" s="11">
        <f t="shared" si="0"/>
        <v>300000</v>
      </c>
    </row>
    <row r="29" spans="2:7" ht="24" x14ac:dyDescent="0.25">
      <c r="B29" s="14" t="s">
        <v>25</v>
      </c>
      <c r="C29" s="15">
        <v>5</v>
      </c>
      <c r="D29" s="15">
        <v>5</v>
      </c>
      <c r="E29" s="15" t="s">
        <v>23</v>
      </c>
      <c r="F29" s="16">
        <v>10000</v>
      </c>
      <c r="G29" s="16">
        <f t="shared" si="0"/>
        <v>250000</v>
      </c>
    </row>
    <row r="30" spans="2:7" ht="24" x14ac:dyDescent="0.25">
      <c r="B30" s="14" t="s">
        <v>26</v>
      </c>
      <c r="C30" s="15">
        <v>3</v>
      </c>
      <c r="D30" s="15">
        <v>5</v>
      </c>
      <c r="E30" s="15" t="s">
        <v>23</v>
      </c>
      <c r="F30" s="16">
        <v>15000</v>
      </c>
      <c r="G30" s="16">
        <f t="shared" si="0"/>
        <v>225000</v>
      </c>
    </row>
    <row r="31" spans="2:7" x14ac:dyDescent="0.25">
      <c r="B31" s="21" t="s">
        <v>27</v>
      </c>
      <c r="C31" s="15">
        <v>1</v>
      </c>
      <c r="D31" s="15">
        <v>5</v>
      </c>
      <c r="E31" s="15"/>
      <c r="F31" s="16">
        <v>120000</v>
      </c>
      <c r="G31" s="16">
        <f t="shared" si="0"/>
        <v>600000</v>
      </c>
    </row>
    <row r="32" spans="2:7" x14ac:dyDescent="0.25">
      <c r="B32" s="21" t="s">
        <v>28</v>
      </c>
      <c r="C32" s="15">
        <f>12+4+4+44+11+4+6</f>
        <v>85</v>
      </c>
      <c r="D32" s="15">
        <v>1</v>
      </c>
      <c r="E32" s="15"/>
      <c r="F32" s="16">
        <v>2500</v>
      </c>
      <c r="G32" s="16">
        <f t="shared" si="0"/>
        <v>212500</v>
      </c>
    </row>
    <row r="33" spans="2:7" x14ac:dyDescent="0.25">
      <c r="B33" s="21"/>
      <c r="C33" s="15"/>
      <c r="D33" s="15"/>
      <c r="E33" s="15"/>
      <c r="F33" s="16"/>
      <c r="G33" s="16"/>
    </row>
    <row r="34" spans="2:7" ht="24" x14ac:dyDescent="0.25">
      <c r="B34" s="12" t="s">
        <v>29</v>
      </c>
      <c r="C34" s="15"/>
      <c r="D34" s="15"/>
      <c r="E34" s="15"/>
      <c r="F34" s="16"/>
      <c r="G34" s="13">
        <f>G36+G42</f>
        <v>12968000</v>
      </c>
    </row>
    <row r="35" spans="2:7" x14ac:dyDescent="0.25">
      <c r="B35" s="12"/>
      <c r="C35" s="15"/>
      <c r="D35" s="15"/>
      <c r="E35" s="15"/>
      <c r="F35" s="16"/>
      <c r="G35" s="13"/>
    </row>
    <row r="36" spans="2:7" x14ac:dyDescent="0.25">
      <c r="B36" s="12" t="s">
        <v>30</v>
      </c>
      <c r="C36" s="15"/>
      <c r="D36" s="15"/>
      <c r="E36" s="15"/>
      <c r="F36" s="16"/>
      <c r="G36" s="13">
        <f>SUM(G37:G40)</f>
        <v>840000</v>
      </c>
    </row>
    <row r="37" spans="2:7" x14ac:dyDescent="0.25">
      <c r="B37" s="14" t="s">
        <v>22</v>
      </c>
      <c r="C37" s="15">
        <v>12</v>
      </c>
      <c r="D37" s="15">
        <v>5</v>
      </c>
      <c r="E37" s="15" t="s">
        <v>18</v>
      </c>
      <c r="F37" s="16">
        <v>7000</v>
      </c>
      <c r="G37" s="11">
        <f>C37*D37*F37</f>
        <v>420000</v>
      </c>
    </row>
    <row r="38" spans="2:7" x14ac:dyDescent="0.25">
      <c r="B38" s="14" t="s">
        <v>19</v>
      </c>
      <c r="C38" s="15">
        <v>4</v>
      </c>
      <c r="D38" s="15">
        <v>5</v>
      </c>
      <c r="E38" s="15" t="s">
        <v>18</v>
      </c>
      <c r="F38" s="16">
        <v>8500</v>
      </c>
      <c r="G38" s="11">
        <f>C38*D38*F38</f>
        <v>170000</v>
      </c>
    </row>
    <row r="39" spans="2:7" x14ac:dyDescent="0.25">
      <c r="B39" s="14" t="s">
        <v>31</v>
      </c>
      <c r="C39" s="15">
        <v>2</v>
      </c>
      <c r="D39" s="15">
        <v>5</v>
      </c>
      <c r="E39" s="15" t="s">
        <v>18</v>
      </c>
      <c r="F39" s="16">
        <v>15000</v>
      </c>
      <c r="G39" s="11">
        <f>C39*D39*F39</f>
        <v>150000</v>
      </c>
    </row>
    <row r="40" spans="2:7" x14ac:dyDescent="0.25">
      <c r="B40" s="14" t="s">
        <v>32</v>
      </c>
      <c r="C40" s="15">
        <v>2</v>
      </c>
      <c r="D40" s="15">
        <v>5</v>
      </c>
      <c r="E40" s="15" t="s">
        <v>18</v>
      </c>
      <c r="F40" s="16">
        <v>10000</v>
      </c>
      <c r="G40" s="11">
        <f>C40*D40*F40</f>
        <v>100000</v>
      </c>
    </row>
    <row r="41" spans="2:7" x14ac:dyDescent="0.25">
      <c r="B41" s="12"/>
      <c r="C41" s="15"/>
      <c r="D41" s="15"/>
      <c r="E41" s="15"/>
      <c r="F41" s="16"/>
      <c r="G41" s="13"/>
    </row>
    <row r="42" spans="2:7" x14ac:dyDescent="0.25">
      <c r="B42" s="12" t="s">
        <v>33</v>
      </c>
      <c r="C42" s="10"/>
      <c r="D42" s="10"/>
      <c r="E42" s="10"/>
      <c r="F42" s="11"/>
      <c r="G42" s="13">
        <f>SUM(G43:G53)</f>
        <v>12128000</v>
      </c>
    </row>
    <row r="43" spans="2:7" x14ac:dyDescent="0.25">
      <c r="B43" s="14" t="s">
        <v>34</v>
      </c>
      <c r="C43" s="22">
        <v>44</v>
      </c>
      <c r="D43" s="10">
        <v>1</v>
      </c>
      <c r="E43" s="10" t="s">
        <v>8</v>
      </c>
      <c r="F43" s="11">
        <v>130000</v>
      </c>
      <c r="G43" s="11">
        <f t="shared" ref="G43:G53" si="1">C43*D43*F43</f>
        <v>5720000</v>
      </c>
    </row>
    <row r="44" spans="2:7" ht="24" x14ac:dyDescent="0.25">
      <c r="B44" s="14" t="s">
        <v>35</v>
      </c>
      <c r="C44" s="22">
        <v>44</v>
      </c>
      <c r="D44" s="10">
        <v>1</v>
      </c>
      <c r="E44" s="10" t="s">
        <v>8</v>
      </c>
      <c r="F44" s="11">
        <v>30000</v>
      </c>
      <c r="G44" s="11">
        <f t="shared" si="1"/>
        <v>1320000</v>
      </c>
    </row>
    <row r="45" spans="2:7" x14ac:dyDescent="0.25">
      <c r="B45" s="14" t="s">
        <v>36</v>
      </c>
      <c r="C45" s="22">
        <v>11</v>
      </c>
      <c r="D45" s="10">
        <v>1</v>
      </c>
      <c r="E45" s="10" t="s">
        <v>8</v>
      </c>
      <c r="F45" s="11">
        <v>150000</v>
      </c>
      <c r="G45" s="11">
        <f t="shared" si="1"/>
        <v>1650000</v>
      </c>
    </row>
    <row r="46" spans="2:7" ht="24" x14ac:dyDescent="0.25">
      <c r="B46" s="14" t="s">
        <v>37</v>
      </c>
      <c r="C46" s="22">
        <v>11</v>
      </c>
      <c r="D46" s="10">
        <v>1</v>
      </c>
      <c r="E46" s="10" t="s">
        <v>8</v>
      </c>
      <c r="F46" s="11">
        <v>30000</v>
      </c>
      <c r="G46" s="11">
        <f t="shared" si="1"/>
        <v>330000</v>
      </c>
    </row>
    <row r="47" spans="2:7" ht="24" x14ac:dyDescent="0.25">
      <c r="B47" s="14" t="s">
        <v>38</v>
      </c>
      <c r="C47" s="22">
        <v>44</v>
      </c>
      <c r="D47" s="10">
        <v>1</v>
      </c>
      <c r="E47" s="10" t="s">
        <v>8</v>
      </c>
      <c r="F47" s="11">
        <v>30000</v>
      </c>
      <c r="G47" s="11">
        <f t="shared" si="1"/>
        <v>1320000</v>
      </c>
    </row>
    <row r="48" spans="2:7" ht="24" x14ac:dyDescent="0.25">
      <c r="B48" s="14" t="s">
        <v>39</v>
      </c>
      <c r="C48" s="22">
        <v>11</v>
      </c>
      <c r="D48" s="10">
        <v>1</v>
      </c>
      <c r="E48" s="10" t="s">
        <v>8</v>
      </c>
      <c r="F48" s="11">
        <v>50000</v>
      </c>
      <c r="G48" s="11">
        <f t="shared" si="1"/>
        <v>550000</v>
      </c>
    </row>
    <row r="49" spans="2:7" ht="36" x14ac:dyDescent="0.25">
      <c r="B49" s="14" t="s">
        <v>40</v>
      </c>
      <c r="C49" s="22">
        <v>18</v>
      </c>
      <c r="D49" s="10">
        <v>2</v>
      </c>
      <c r="E49" s="10" t="s">
        <v>41</v>
      </c>
      <c r="F49" s="11">
        <v>20000</v>
      </c>
      <c r="G49" s="11">
        <f>C49*D49*F49</f>
        <v>720000</v>
      </c>
    </row>
    <row r="50" spans="2:7" x14ac:dyDescent="0.25">
      <c r="B50" s="14"/>
      <c r="C50" s="22"/>
      <c r="D50" s="10"/>
      <c r="E50" s="10"/>
      <c r="F50" s="11"/>
      <c r="G50" s="11"/>
    </row>
    <row r="51" spans="2:7" x14ac:dyDescent="0.25">
      <c r="B51" s="14"/>
      <c r="C51" s="22"/>
      <c r="D51" s="10"/>
      <c r="E51" s="10"/>
      <c r="F51" s="11"/>
      <c r="G51" s="11"/>
    </row>
    <row r="52" spans="2:7" x14ac:dyDescent="0.25">
      <c r="B52" s="14"/>
      <c r="C52" s="22"/>
      <c r="D52" s="10"/>
      <c r="E52" s="10"/>
      <c r="F52" s="11"/>
      <c r="G52" s="11"/>
    </row>
    <row r="53" spans="2:7" ht="36" x14ac:dyDescent="0.25">
      <c r="B53" s="14" t="s">
        <v>42</v>
      </c>
      <c r="C53" s="22">
        <v>37</v>
      </c>
      <c r="D53" s="10">
        <v>2</v>
      </c>
      <c r="E53" s="10" t="s">
        <v>41</v>
      </c>
      <c r="F53" s="11">
        <v>7000</v>
      </c>
      <c r="G53" s="11">
        <f t="shared" si="1"/>
        <v>518000</v>
      </c>
    </row>
    <row r="54" spans="2:7" x14ac:dyDescent="0.25">
      <c r="B54" s="21"/>
      <c r="C54" s="15"/>
      <c r="D54" s="15"/>
      <c r="E54" s="15"/>
      <c r="F54" s="16"/>
      <c r="G54" s="16"/>
    </row>
    <row r="55" spans="2:7" ht="24" x14ac:dyDescent="0.25">
      <c r="B55" s="12" t="s">
        <v>43</v>
      </c>
      <c r="C55" s="15"/>
      <c r="D55" s="15"/>
      <c r="E55" s="15"/>
      <c r="F55" s="16"/>
      <c r="G55" s="13">
        <f>G57+G68</f>
        <v>18930000</v>
      </c>
    </row>
    <row r="56" spans="2:7" x14ac:dyDescent="0.25">
      <c r="B56" s="14"/>
      <c r="C56" s="15"/>
      <c r="D56" s="15"/>
      <c r="E56" s="15"/>
      <c r="F56" s="16"/>
      <c r="G56" s="16"/>
    </row>
    <row r="57" spans="2:7" x14ac:dyDescent="0.25">
      <c r="B57" s="12" t="s">
        <v>44</v>
      </c>
      <c r="C57" s="15"/>
      <c r="D57" s="15"/>
      <c r="E57" s="15"/>
      <c r="F57" s="16"/>
      <c r="G57" s="13">
        <f>SUM(G58:G66)</f>
        <v>11250000</v>
      </c>
    </row>
    <row r="58" spans="2:7" x14ac:dyDescent="0.25">
      <c r="B58" s="14" t="s">
        <v>45</v>
      </c>
      <c r="C58" s="15">
        <v>6</v>
      </c>
      <c r="D58" s="15">
        <v>15</v>
      </c>
      <c r="E58" s="15" t="s">
        <v>23</v>
      </c>
      <c r="F58" s="16">
        <v>35000</v>
      </c>
      <c r="G58" s="16">
        <f t="shared" ref="G58:G66" si="2">C58*D58*F58</f>
        <v>3150000</v>
      </c>
    </row>
    <row r="59" spans="2:7" x14ac:dyDescent="0.25">
      <c r="B59" s="14" t="s">
        <v>46</v>
      </c>
      <c r="C59" s="15">
        <v>6</v>
      </c>
      <c r="D59" s="15">
        <v>15</v>
      </c>
      <c r="E59" s="15" t="s">
        <v>23</v>
      </c>
      <c r="F59" s="16">
        <v>20000</v>
      </c>
      <c r="G59" s="16">
        <f t="shared" si="2"/>
        <v>1800000</v>
      </c>
    </row>
    <row r="60" spans="2:7" x14ac:dyDescent="0.25">
      <c r="B60" s="14" t="s">
        <v>47</v>
      </c>
      <c r="C60" s="15">
        <v>3</v>
      </c>
      <c r="D60" s="15">
        <v>6</v>
      </c>
      <c r="E60" s="15" t="s">
        <v>23</v>
      </c>
      <c r="F60" s="16">
        <v>35000</v>
      </c>
      <c r="G60" s="16">
        <f t="shared" si="2"/>
        <v>630000</v>
      </c>
    </row>
    <row r="61" spans="2:7" x14ac:dyDescent="0.25">
      <c r="B61" s="14" t="s">
        <v>48</v>
      </c>
      <c r="C61" s="15">
        <v>3</v>
      </c>
      <c r="D61" s="15">
        <v>6</v>
      </c>
      <c r="E61" s="15" t="s">
        <v>23</v>
      </c>
      <c r="F61" s="16">
        <v>20000</v>
      </c>
      <c r="G61" s="16">
        <f t="shared" si="2"/>
        <v>360000</v>
      </c>
    </row>
    <row r="62" spans="2:7" ht="24" x14ac:dyDescent="0.25">
      <c r="B62" s="14" t="s">
        <v>49</v>
      </c>
      <c r="C62" s="15">
        <v>6</v>
      </c>
      <c r="D62" s="15">
        <v>5</v>
      </c>
      <c r="E62" s="15" t="s">
        <v>23</v>
      </c>
      <c r="F62" s="16">
        <v>35000</v>
      </c>
      <c r="G62" s="16">
        <f t="shared" si="2"/>
        <v>1050000</v>
      </c>
    </row>
    <row r="63" spans="2:7" x14ac:dyDescent="0.25">
      <c r="B63" s="14" t="s">
        <v>50</v>
      </c>
      <c r="C63" s="15">
        <v>6</v>
      </c>
      <c r="D63" s="15">
        <v>5</v>
      </c>
      <c r="E63" s="15" t="s">
        <v>23</v>
      </c>
      <c r="F63" s="16">
        <v>20000</v>
      </c>
      <c r="G63" s="16">
        <f t="shared" si="2"/>
        <v>600000</v>
      </c>
    </row>
    <row r="64" spans="2:7" ht="36" x14ac:dyDescent="0.25">
      <c r="B64" s="14" t="s">
        <v>51</v>
      </c>
      <c r="C64" s="15">
        <v>3</v>
      </c>
      <c r="D64" s="15">
        <v>6</v>
      </c>
      <c r="E64" s="15" t="s">
        <v>23</v>
      </c>
      <c r="F64" s="16">
        <v>20000</v>
      </c>
      <c r="G64" s="16">
        <f t="shared" si="2"/>
        <v>360000</v>
      </c>
    </row>
    <row r="65" spans="2:7" x14ac:dyDescent="0.25">
      <c r="B65" s="14" t="s">
        <v>52</v>
      </c>
      <c r="C65" s="15">
        <v>6</v>
      </c>
      <c r="D65" s="15">
        <v>5</v>
      </c>
      <c r="E65" s="15" t="s">
        <v>53</v>
      </c>
      <c r="F65" s="16">
        <v>20000</v>
      </c>
      <c r="G65" s="16">
        <f t="shared" si="2"/>
        <v>600000</v>
      </c>
    </row>
    <row r="66" spans="2:7" ht="36" x14ac:dyDescent="0.25">
      <c r="B66" s="14" t="s">
        <v>54</v>
      </c>
      <c r="C66" s="15">
        <v>6</v>
      </c>
      <c r="D66" s="15">
        <v>15</v>
      </c>
      <c r="E66" s="15" t="s">
        <v>23</v>
      </c>
      <c r="F66" s="16">
        <v>30000</v>
      </c>
      <c r="G66" s="16">
        <f t="shared" si="2"/>
        <v>2700000</v>
      </c>
    </row>
    <row r="67" spans="2:7" x14ac:dyDescent="0.25">
      <c r="B67" s="14"/>
      <c r="C67" s="23"/>
      <c r="D67" s="15"/>
      <c r="E67" s="15"/>
      <c r="F67" s="16"/>
      <c r="G67" s="16"/>
    </row>
    <row r="68" spans="2:7" ht="24" x14ac:dyDescent="0.25">
      <c r="B68" s="12" t="s">
        <v>55</v>
      </c>
      <c r="C68" s="15"/>
      <c r="D68" s="15"/>
      <c r="E68" s="15"/>
      <c r="F68" s="16"/>
      <c r="G68" s="13">
        <f>SUM(G69:G71)</f>
        <v>7680000</v>
      </c>
    </row>
    <row r="69" spans="2:7" ht="24" x14ac:dyDescent="0.25">
      <c r="B69" s="14" t="s">
        <v>56</v>
      </c>
      <c r="C69" s="15">
        <v>6</v>
      </c>
      <c r="D69" s="15">
        <v>20</v>
      </c>
      <c r="E69" s="15" t="s">
        <v>23</v>
      </c>
      <c r="F69" s="16">
        <v>60000</v>
      </c>
      <c r="G69" s="16">
        <f>C69*D69*F69</f>
        <v>7200000</v>
      </c>
    </row>
    <row r="70" spans="2:7" ht="24" x14ac:dyDescent="0.25">
      <c r="B70" s="14" t="s">
        <v>57</v>
      </c>
      <c r="C70" s="15">
        <v>6</v>
      </c>
      <c r="D70" s="15">
        <v>3</v>
      </c>
      <c r="E70" s="15" t="s">
        <v>58</v>
      </c>
      <c r="F70" s="16">
        <v>10000</v>
      </c>
      <c r="G70" s="16">
        <f>C70*D70*F70</f>
        <v>180000</v>
      </c>
    </row>
    <row r="71" spans="2:7" ht="36" x14ac:dyDescent="0.25">
      <c r="B71" s="14" t="s">
        <v>59</v>
      </c>
      <c r="C71" s="15">
        <v>3</v>
      </c>
      <c r="D71" s="15">
        <v>1</v>
      </c>
      <c r="E71" s="15" t="s">
        <v>8</v>
      </c>
      <c r="F71" s="16">
        <v>100000</v>
      </c>
      <c r="G71" s="16">
        <f>C71*D71*F71</f>
        <v>300000</v>
      </c>
    </row>
    <row r="72" spans="2:7" x14ac:dyDescent="0.25">
      <c r="B72" s="14"/>
      <c r="C72" s="15"/>
      <c r="D72" s="15"/>
      <c r="E72" s="15"/>
      <c r="F72" s="16"/>
      <c r="G72" s="16"/>
    </row>
    <row r="73" spans="2:7" x14ac:dyDescent="0.25">
      <c r="B73" s="14"/>
      <c r="C73" s="15"/>
      <c r="D73" s="15"/>
      <c r="E73" s="15"/>
      <c r="F73" s="16"/>
      <c r="G73" s="16"/>
    </row>
    <row r="74" spans="2:7" ht="36" x14ac:dyDescent="0.25">
      <c r="B74" s="24" t="s">
        <v>60</v>
      </c>
      <c r="C74" s="15"/>
      <c r="D74" s="15"/>
      <c r="E74" s="15"/>
      <c r="F74" s="16"/>
      <c r="G74" s="13">
        <f>SUM(G75:G81)</f>
        <v>2960000</v>
      </c>
    </row>
    <row r="75" spans="2:7" ht="24" x14ac:dyDescent="0.25">
      <c r="B75" s="14" t="s">
        <v>61</v>
      </c>
      <c r="C75" s="15">
        <v>50</v>
      </c>
      <c r="D75" s="15">
        <v>1</v>
      </c>
      <c r="E75" s="15" t="s">
        <v>62</v>
      </c>
      <c r="F75" s="15">
        <v>1000</v>
      </c>
      <c r="G75" s="11">
        <f>C75*D75*F75</f>
        <v>50000</v>
      </c>
    </row>
    <row r="76" spans="2:7" ht="24" x14ac:dyDescent="0.25">
      <c r="B76" s="14" t="s">
        <v>63</v>
      </c>
      <c r="C76" s="16">
        <v>300</v>
      </c>
      <c r="D76" s="15">
        <v>1</v>
      </c>
      <c r="E76" s="15" t="s">
        <v>62</v>
      </c>
      <c r="F76" s="16">
        <v>1000</v>
      </c>
      <c r="G76" s="11">
        <f t="shared" ref="G76:G81" si="3">C76*D76*F76</f>
        <v>300000</v>
      </c>
    </row>
    <row r="77" spans="2:7" ht="24" x14ac:dyDescent="0.25">
      <c r="B77" s="14" t="s">
        <v>64</v>
      </c>
      <c r="C77" s="16">
        <v>300</v>
      </c>
      <c r="D77" s="15">
        <v>1</v>
      </c>
      <c r="E77" s="15" t="s">
        <v>62</v>
      </c>
      <c r="F77" s="16">
        <v>500</v>
      </c>
      <c r="G77" s="11">
        <f t="shared" si="3"/>
        <v>150000</v>
      </c>
    </row>
    <row r="78" spans="2:7" ht="24" x14ac:dyDescent="0.25">
      <c r="B78" s="14" t="s">
        <v>65</v>
      </c>
      <c r="C78" s="15">
        <v>60</v>
      </c>
      <c r="D78" s="15">
        <v>1</v>
      </c>
      <c r="E78" s="15" t="s">
        <v>62</v>
      </c>
      <c r="F78" s="16">
        <v>4000</v>
      </c>
      <c r="G78" s="11">
        <f t="shared" si="3"/>
        <v>240000</v>
      </c>
    </row>
    <row r="79" spans="2:7" ht="24" x14ac:dyDescent="0.25">
      <c r="B79" s="14" t="s">
        <v>66</v>
      </c>
      <c r="C79" s="15">
        <v>20</v>
      </c>
      <c r="D79" s="15">
        <v>1</v>
      </c>
      <c r="E79" s="15" t="s">
        <v>62</v>
      </c>
      <c r="F79" s="16">
        <v>2000</v>
      </c>
      <c r="G79" s="11">
        <f t="shared" si="3"/>
        <v>40000</v>
      </c>
    </row>
    <row r="80" spans="2:7" ht="24" x14ac:dyDescent="0.25">
      <c r="B80" s="14" t="s">
        <v>67</v>
      </c>
      <c r="C80" s="15"/>
      <c r="D80" s="15"/>
      <c r="E80" s="15"/>
      <c r="F80" s="16" t="s">
        <v>68</v>
      </c>
      <c r="G80" s="11">
        <v>1180000</v>
      </c>
    </row>
    <row r="81" spans="2:7" ht="24" x14ac:dyDescent="0.25">
      <c r="B81" s="14" t="s">
        <v>69</v>
      </c>
      <c r="C81" s="15">
        <v>200</v>
      </c>
      <c r="D81" s="15">
        <v>1</v>
      </c>
      <c r="E81" s="23" t="s">
        <v>70</v>
      </c>
      <c r="F81" s="16">
        <v>5000</v>
      </c>
      <c r="G81" s="11">
        <f t="shared" si="3"/>
        <v>1000000</v>
      </c>
    </row>
    <row r="82" spans="2:7" x14ac:dyDescent="0.25">
      <c r="B82" s="14"/>
      <c r="C82" s="15"/>
      <c r="D82" s="15"/>
      <c r="E82" s="15"/>
      <c r="F82" s="16"/>
      <c r="G82" s="11"/>
    </row>
    <row r="83" spans="2:7" ht="24" x14ac:dyDescent="0.25">
      <c r="B83" s="12" t="s">
        <v>71</v>
      </c>
      <c r="C83" s="20"/>
      <c r="D83" s="20"/>
      <c r="E83" s="20"/>
      <c r="F83" s="17"/>
      <c r="G83" s="13">
        <f>G84+G85+G86</f>
        <v>3000000</v>
      </c>
    </row>
    <row r="84" spans="2:7" ht="24" x14ac:dyDescent="0.25">
      <c r="B84" s="14" t="s">
        <v>72</v>
      </c>
      <c r="C84" s="15">
        <v>4</v>
      </c>
      <c r="D84" s="15">
        <v>10</v>
      </c>
      <c r="E84" s="15" t="s">
        <v>23</v>
      </c>
      <c r="F84" s="16">
        <v>15000</v>
      </c>
      <c r="G84" s="11">
        <f>C84*D84*F84</f>
        <v>600000</v>
      </c>
    </row>
    <row r="85" spans="2:7" ht="24" x14ac:dyDescent="0.25">
      <c r="B85" s="14" t="s">
        <v>73</v>
      </c>
      <c r="C85" s="15">
        <v>2</v>
      </c>
      <c r="D85" s="15">
        <v>15</v>
      </c>
      <c r="E85" s="15" t="s">
        <v>23</v>
      </c>
      <c r="F85" s="16">
        <v>15000</v>
      </c>
      <c r="G85" s="11">
        <f>C85*D85*F85</f>
        <v>450000</v>
      </c>
    </row>
    <row r="86" spans="2:7" ht="24" x14ac:dyDescent="0.25">
      <c r="B86" s="14" t="s">
        <v>74</v>
      </c>
      <c r="C86" s="15">
        <v>65</v>
      </c>
      <c r="D86" s="15">
        <v>1</v>
      </c>
      <c r="E86" s="15" t="s">
        <v>8</v>
      </c>
      <c r="F86" s="16">
        <v>30000</v>
      </c>
      <c r="G86" s="11">
        <f>C86*D86*F86</f>
        <v>1950000</v>
      </c>
    </row>
    <row r="87" spans="2:7" x14ac:dyDescent="0.25">
      <c r="B87" s="10"/>
      <c r="C87" s="10"/>
      <c r="D87" s="10"/>
      <c r="E87" s="10"/>
      <c r="F87" s="10"/>
      <c r="G87" s="10"/>
    </row>
    <row r="88" spans="2:7" ht="36.75" x14ac:dyDescent="0.25">
      <c r="B88" s="9" t="s">
        <v>75</v>
      </c>
      <c r="C88" s="19">
        <v>5</v>
      </c>
      <c r="D88" s="19">
        <v>20</v>
      </c>
      <c r="E88" s="19" t="s">
        <v>18</v>
      </c>
      <c r="F88" s="19">
        <v>15000</v>
      </c>
      <c r="G88" s="19">
        <f>C88*D88*F88</f>
        <v>1500000</v>
      </c>
    </row>
    <row r="89" spans="2:7" x14ac:dyDescent="0.25">
      <c r="B89" s="10"/>
      <c r="C89" s="10"/>
      <c r="D89" s="10"/>
      <c r="E89" s="10"/>
      <c r="F89" s="10"/>
      <c r="G89" s="10"/>
    </row>
    <row r="90" spans="2:7" x14ac:dyDescent="0.25">
      <c r="B90" s="19" t="s">
        <v>76</v>
      </c>
      <c r="C90" s="19"/>
      <c r="D90" s="19"/>
      <c r="E90" s="19"/>
      <c r="F90" s="19"/>
      <c r="G90" s="17">
        <f>G7+G12+G18+G34+G55+G74+G83+G88</f>
        <v>47720500</v>
      </c>
    </row>
    <row r="91" spans="2:7" x14ac:dyDescent="0.25">
      <c r="B91" s="14"/>
      <c r="C91" s="15"/>
      <c r="D91" s="15"/>
      <c r="E91" s="15"/>
      <c r="F91" s="16"/>
      <c r="G91" s="11"/>
    </row>
    <row r="92" spans="2:7" x14ac:dyDescent="0.25">
      <c r="B92" s="10" t="s">
        <v>77</v>
      </c>
      <c r="C92" s="10"/>
      <c r="D92" s="10"/>
      <c r="E92" s="10"/>
      <c r="F92" s="10"/>
      <c r="G92" s="11">
        <f>G90*0.1</f>
        <v>4772050</v>
      </c>
    </row>
    <row r="93" spans="2:7" x14ac:dyDescent="0.25">
      <c r="B93" s="19"/>
      <c r="C93" s="20"/>
      <c r="D93" s="20"/>
      <c r="E93" s="20"/>
      <c r="F93" s="17"/>
      <c r="G93" s="19"/>
    </row>
    <row r="94" spans="2:7" x14ac:dyDescent="0.25">
      <c r="B94" s="12" t="s">
        <v>78</v>
      </c>
      <c r="C94" s="19"/>
      <c r="D94" s="19"/>
      <c r="E94" s="19"/>
      <c r="F94" s="19"/>
      <c r="G94" s="13">
        <f>G90+G92</f>
        <v>52492550</v>
      </c>
    </row>
    <row r="95" spans="2:7" x14ac:dyDescent="0.25">
      <c r="B95" s="12" t="s">
        <v>79</v>
      </c>
      <c r="C95" s="10"/>
      <c r="D95" s="10"/>
      <c r="E95" s="10"/>
      <c r="F95" s="10"/>
      <c r="G95" s="13">
        <f>+G94*0.0018859</f>
        <v>98995.700045000005</v>
      </c>
    </row>
  </sheetData>
  <mergeCells count="2">
    <mergeCell ref="B3:G3"/>
    <mergeCell ref="C4:G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adechian</dc:creator>
  <cp:lastModifiedBy>adechian</cp:lastModifiedBy>
  <dcterms:created xsi:type="dcterms:W3CDTF">2014-04-16T13:13:17Z</dcterms:created>
  <dcterms:modified xsi:type="dcterms:W3CDTF">2014-04-16T13:14:04Z</dcterms:modified>
</cp:coreProperties>
</file>